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'Sheet1'!$A$21:$N$49</definedName>
  </definedNames>
  <calcPr fullCalcOnLoad="1"/>
</workbook>
</file>

<file path=xl/sharedStrings.xml><?xml version="1.0" encoding="utf-8"?>
<sst xmlns="http://schemas.openxmlformats.org/spreadsheetml/2006/main" count="65" uniqueCount="43">
  <si>
    <t>VFD Analysis</t>
  </si>
  <si>
    <t>freq set to 60.00 Hz</t>
  </si>
  <si>
    <t>belts</t>
  </si>
  <si>
    <t>spindle RPM</t>
  </si>
  <si>
    <t>4-5</t>
  </si>
  <si>
    <t>3-5</t>
  </si>
  <si>
    <t>4-6</t>
  </si>
  <si>
    <t>2-5</t>
  </si>
  <si>
    <t>3-6</t>
  </si>
  <si>
    <t>4-7</t>
  </si>
  <si>
    <t>1-6</t>
  </si>
  <si>
    <t>2-7</t>
  </si>
  <si>
    <t>3-8</t>
  </si>
  <si>
    <t>1-7</t>
  </si>
  <si>
    <t>2-8</t>
  </si>
  <si>
    <t>1-8</t>
  </si>
  <si>
    <t>spindle RPM at 30 Hz</t>
  </si>
  <si>
    <t>spindle RPM at 120 Hz*</t>
  </si>
  <si>
    <t>*max spindle RPM is 2500</t>
  </si>
  <si>
    <t>spindle RPM/Hz</t>
  </si>
  <si>
    <t>aluminum</t>
  </si>
  <si>
    <t>steel</t>
  </si>
  <si>
    <t>max diameter</t>
  </si>
  <si>
    <t>min diameter</t>
  </si>
  <si>
    <t>belts:</t>
  </si>
  <si>
    <t>dia.</t>
  </si>
  <si>
    <t>freq.</t>
  </si>
  <si>
    <t>aluminum 100 SFM</t>
  </si>
  <si>
    <t>steel 80 SFM</t>
  </si>
  <si>
    <t>best coverage</t>
  </si>
  <si>
    <t>Notes</t>
  </si>
  <si>
    <t>The belts versus spindle RPM with the new motor was measured data with the VFD</t>
  </si>
  <si>
    <t>set to 60.00 Hz. For each belt position there is a spindle RPM to Hz ratio that is used to</t>
  </si>
  <si>
    <t>corrolate spindle speed to displayed frequency on the VFD. The VFD was set up to output</t>
  </si>
  <si>
    <t xml:space="preserve">30 Hz to 120 Hz. The motor's nominal frequency is 60 Hz. The spindle RPM range </t>
  </si>
  <si>
    <t>is calculated by halving and doubling the RPM at 60 Hz. For aluminum, I typically run 100 SFM</t>
  </si>
  <si>
    <t>so RPM = 4*100/dia. Which means diameter = 4*100/RPM.</t>
  </si>
  <si>
    <t>For a given belt position, I have the conversion from spindle RPM to frequency so can say</t>
  </si>
  <si>
    <t>diameter = 4*SFM/(diameter*K) where K is the RPM/Hz constant.</t>
  </si>
  <si>
    <t xml:space="preserve">Belt position 1-6 is most usefull for drills and mills. Position 3-5 is more for boring bars. </t>
  </si>
  <si>
    <t>Position 3-8 lets me get all the way up to maximum spindle speed so can use a 1/8" drill at idea RPM.</t>
  </si>
  <si>
    <t>&lt;mill speed 2&gt;</t>
  </si>
  <si>
    <t>&lt;- too fast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</si>
</sst>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?/16"/>
    <numFmt numFmtId="166" formatCode="#\ ?/8"/>
    <numFmt numFmtId="167" formatCode="#\ ?/4"/>
    <numFmt numFmtId="168" formatCode="#\ ?/2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49" fontId="38" fillId="0" borderId="0" xfId="0" applyNumberFormat="1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2" fontId="0" fillId="33" borderId="13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3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166" fontId="0" fillId="0" borderId="0" xfId="0" applyNumberFormat="1" applyAlignment="1">
      <alignment/>
    </xf>
    <xf numFmtId="1" fontId="40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2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/>
    </xf>
    <xf numFmtId="165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11" xfId="0" applyFont="1" applyFill="1" applyBorder="1" applyAlignment="1">
      <alignment horizontal="center" wrapText="1"/>
    </xf>
    <xf numFmtId="49" fontId="38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41" fillId="0" borderId="0" xfId="0" applyFont="1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4" max="4" width="8.57421875" style="0" customWidth="1"/>
    <col min="5" max="5" width="8.7109375" style="0" customWidth="1"/>
    <col min="6" max="6" width="11.140625" style="0" customWidth="1"/>
    <col min="13" max="13" width="14.8515625" style="0" bestFit="1" customWidth="1"/>
  </cols>
  <sheetData>
    <row r="1" ht="15">
      <c r="A1" t="s">
        <v>0</v>
      </c>
    </row>
    <row r="3" spans="1:9" ht="15">
      <c r="A3" t="s">
        <v>1</v>
      </c>
      <c r="F3" s="22" t="s">
        <v>27</v>
      </c>
      <c r="G3" s="23"/>
      <c r="H3" s="22" t="s">
        <v>28</v>
      </c>
      <c r="I3" s="32"/>
    </row>
    <row r="4" spans="1:22" ht="45">
      <c r="A4" s="60" t="s">
        <v>2</v>
      </c>
      <c r="B4" s="61" t="s">
        <v>3</v>
      </c>
      <c r="C4" s="18" t="s">
        <v>19</v>
      </c>
      <c r="D4" s="19" t="s">
        <v>16</v>
      </c>
      <c r="E4" s="20" t="s">
        <v>17</v>
      </c>
      <c r="F4" s="24" t="s">
        <v>22</v>
      </c>
      <c r="G4" s="25" t="s">
        <v>23</v>
      </c>
      <c r="H4" s="24" t="s">
        <v>22</v>
      </c>
      <c r="I4" s="25" t="s">
        <v>23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13" ht="15">
      <c r="A5" s="62" t="s">
        <v>4</v>
      </c>
      <c r="B5" s="13">
        <v>157</v>
      </c>
      <c r="C5" s="10">
        <f>B5/60</f>
        <v>2.6166666666666667</v>
      </c>
      <c r="D5" s="7">
        <f>B5/2</f>
        <v>78.5</v>
      </c>
      <c r="E5" s="16">
        <f>2*B5</f>
        <v>314</v>
      </c>
      <c r="F5" s="33">
        <f>4*100/D5</f>
        <v>5.095541401273885</v>
      </c>
      <c r="G5" s="34">
        <f>4*100/E5</f>
        <v>1.2738853503184713</v>
      </c>
      <c r="H5" s="33">
        <f>4*80/D5</f>
        <v>4.076433121019108</v>
      </c>
      <c r="I5" s="34">
        <f>4*80/E5</f>
        <v>1.019108280254777</v>
      </c>
      <c r="M5" s="66" t="s">
        <v>30</v>
      </c>
    </row>
    <row r="6" spans="1:13" ht="15">
      <c r="A6" s="62" t="s">
        <v>5</v>
      </c>
      <c r="B6" s="13">
        <v>242</v>
      </c>
      <c r="C6" s="9">
        <f aca="true" t="shared" si="0" ref="C6:C16">B6/60</f>
        <v>4.033333333333333</v>
      </c>
      <c r="D6" s="8">
        <f aca="true" t="shared" si="1" ref="D6:D16">B6/2</f>
        <v>121</v>
      </c>
      <c r="E6" s="14">
        <f aca="true" t="shared" si="2" ref="E6:E16">2*B6</f>
        <v>484</v>
      </c>
      <c r="F6" s="26">
        <f aca="true" t="shared" si="3" ref="F6:F16">4*100/D6</f>
        <v>3.3057851239669422</v>
      </c>
      <c r="G6" s="27">
        <f aca="true" t="shared" si="4" ref="G6:G15">4*100/E6</f>
        <v>0.8264462809917356</v>
      </c>
      <c r="H6" s="26">
        <f aca="true" t="shared" si="5" ref="H6:H13">4*80/D6</f>
        <v>2.644628099173554</v>
      </c>
      <c r="I6" s="27">
        <f aca="true" t="shared" si="6" ref="I6:I13">4*80/E6</f>
        <v>0.6611570247933884</v>
      </c>
      <c r="J6" t="s">
        <v>29</v>
      </c>
      <c r="M6" t="s">
        <v>31</v>
      </c>
    </row>
    <row r="7" spans="1:13" ht="15">
      <c r="A7" s="62" t="s">
        <v>6</v>
      </c>
      <c r="B7" s="13">
        <v>284</v>
      </c>
      <c r="C7" s="6">
        <f t="shared" si="0"/>
        <v>4.733333333333333</v>
      </c>
      <c r="D7" s="5">
        <f t="shared" si="1"/>
        <v>142</v>
      </c>
      <c r="E7" s="15">
        <f t="shared" si="2"/>
        <v>568</v>
      </c>
      <c r="F7" s="28">
        <f t="shared" si="3"/>
        <v>2.816901408450704</v>
      </c>
      <c r="G7" s="29">
        <f t="shared" si="4"/>
        <v>0.704225352112676</v>
      </c>
      <c r="H7" s="28">
        <f t="shared" si="5"/>
        <v>2.2535211267605635</v>
      </c>
      <c r="I7" s="29">
        <f t="shared" si="6"/>
        <v>0.5633802816901409</v>
      </c>
      <c r="M7" t="s">
        <v>32</v>
      </c>
    </row>
    <row r="8" spans="1:13" ht="15">
      <c r="A8" s="62" t="s">
        <v>7</v>
      </c>
      <c r="B8" s="13">
        <v>347</v>
      </c>
      <c r="C8" s="6">
        <f t="shared" si="0"/>
        <v>5.783333333333333</v>
      </c>
      <c r="D8" s="5">
        <f t="shared" si="1"/>
        <v>173.5</v>
      </c>
      <c r="E8" s="15">
        <f t="shared" si="2"/>
        <v>694</v>
      </c>
      <c r="F8" s="28">
        <f t="shared" si="3"/>
        <v>2.3054755043227666</v>
      </c>
      <c r="G8" s="29">
        <f t="shared" si="4"/>
        <v>0.5763688760806917</v>
      </c>
      <c r="H8" s="28">
        <f t="shared" si="5"/>
        <v>1.8443804034582132</v>
      </c>
      <c r="I8" s="29">
        <f t="shared" si="6"/>
        <v>0.4610951008645533</v>
      </c>
      <c r="M8" t="s">
        <v>33</v>
      </c>
    </row>
    <row r="9" spans="1:13" ht="15">
      <c r="A9" s="62" t="s">
        <v>8</v>
      </c>
      <c r="B9" s="13">
        <v>438</v>
      </c>
      <c r="C9" s="6">
        <f t="shared" si="0"/>
        <v>7.3</v>
      </c>
      <c r="D9" s="5">
        <f t="shared" si="1"/>
        <v>219</v>
      </c>
      <c r="E9" s="15">
        <f t="shared" si="2"/>
        <v>876</v>
      </c>
      <c r="F9" s="28">
        <f t="shared" si="3"/>
        <v>1.82648401826484</v>
      </c>
      <c r="G9" s="29">
        <f t="shared" si="4"/>
        <v>0.45662100456621</v>
      </c>
      <c r="H9" s="28">
        <f t="shared" si="5"/>
        <v>1.461187214611872</v>
      </c>
      <c r="I9" s="29">
        <f t="shared" si="6"/>
        <v>0.365296803652968</v>
      </c>
      <c r="M9" t="s">
        <v>34</v>
      </c>
    </row>
    <row r="10" spans="1:13" ht="15">
      <c r="A10" s="62" t="s">
        <v>9</v>
      </c>
      <c r="B10" s="13">
        <v>496</v>
      </c>
      <c r="C10" s="10">
        <f t="shared" si="0"/>
        <v>8.266666666666667</v>
      </c>
      <c r="D10" s="7">
        <f t="shared" si="1"/>
        <v>248</v>
      </c>
      <c r="E10" s="16">
        <f t="shared" si="2"/>
        <v>992</v>
      </c>
      <c r="F10" s="28">
        <f t="shared" si="3"/>
        <v>1.6129032258064515</v>
      </c>
      <c r="G10" s="29">
        <f t="shared" si="4"/>
        <v>0.4032258064516129</v>
      </c>
      <c r="H10" s="28">
        <f t="shared" si="5"/>
        <v>1.2903225806451613</v>
      </c>
      <c r="I10" s="29">
        <f t="shared" si="6"/>
        <v>0.3225806451612903</v>
      </c>
      <c r="M10" t="s">
        <v>35</v>
      </c>
    </row>
    <row r="11" spans="1:13" ht="15">
      <c r="A11" s="62" t="s">
        <v>10</v>
      </c>
      <c r="B11" s="13">
        <v>850</v>
      </c>
      <c r="C11" s="9">
        <f t="shared" si="0"/>
        <v>14.166666666666666</v>
      </c>
      <c r="D11" s="8">
        <f t="shared" si="1"/>
        <v>425</v>
      </c>
      <c r="E11" s="14">
        <f t="shared" si="2"/>
        <v>1700</v>
      </c>
      <c r="F11" s="26">
        <f>4*100/D11</f>
        <v>0.9411764705882353</v>
      </c>
      <c r="G11" s="27">
        <f t="shared" si="4"/>
        <v>0.23529411764705882</v>
      </c>
      <c r="H11" s="26">
        <f t="shared" si="5"/>
        <v>0.7529411764705882</v>
      </c>
      <c r="I11" s="27">
        <f t="shared" si="6"/>
        <v>0.18823529411764706</v>
      </c>
      <c r="J11" t="s">
        <v>29</v>
      </c>
      <c r="M11" t="s">
        <v>36</v>
      </c>
    </row>
    <row r="12" spans="1:13" ht="15">
      <c r="A12" s="62" t="s">
        <v>11</v>
      </c>
      <c r="B12" s="13">
        <v>1100</v>
      </c>
      <c r="C12" s="6">
        <f t="shared" si="0"/>
        <v>18.333333333333332</v>
      </c>
      <c r="D12" s="5">
        <f t="shared" si="1"/>
        <v>550</v>
      </c>
      <c r="E12" s="15">
        <f t="shared" si="2"/>
        <v>2200</v>
      </c>
      <c r="F12" s="28">
        <f t="shared" si="3"/>
        <v>0.7272727272727273</v>
      </c>
      <c r="G12" s="29">
        <f t="shared" si="4"/>
        <v>0.18181818181818182</v>
      </c>
      <c r="H12" s="28">
        <f t="shared" si="5"/>
        <v>0.5818181818181818</v>
      </c>
      <c r="I12" s="29">
        <f t="shared" si="6"/>
        <v>0.14545454545454545</v>
      </c>
      <c r="M12" t="s">
        <v>37</v>
      </c>
    </row>
    <row r="13" spans="1:13" ht="15">
      <c r="A13" s="62" t="s">
        <v>12</v>
      </c>
      <c r="B13" s="13">
        <v>1260</v>
      </c>
      <c r="C13" s="9">
        <f t="shared" si="0"/>
        <v>21</v>
      </c>
      <c r="D13" s="8">
        <f t="shared" si="1"/>
        <v>630</v>
      </c>
      <c r="E13" s="65">
        <f t="shared" si="2"/>
        <v>2520</v>
      </c>
      <c r="F13" s="30">
        <f t="shared" si="3"/>
        <v>0.6349206349206349</v>
      </c>
      <c r="G13" s="31">
        <f t="shared" si="4"/>
        <v>0.15873015873015872</v>
      </c>
      <c r="H13" s="30">
        <f t="shared" si="5"/>
        <v>0.5079365079365079</v>
      </c>
      <c r="I13" s="31">
        <f t="shared" si="6"/>
        <v>0.12698412698412698</v>
      </c>
      <c r="J13" t="s">
        <v>29</v>
      </c>
      <c r="M13" t="s">
        <v>38</v>
      </c>
    </row>
    <row r="14" spans="1:13" ht="15">
      <c r="A14" s="62" t="s">
        <v>13</v>
      </c>
      <c r="B14" s="13">
        <v>1492</v>
      </c>
      <c r="C14" s="6">
        <f t="shared" si="0"/>
        <v>24.866666666666667</v>
      </c>
      <c r="D14" s="5">
        <f t="shared" si="1"/>
        <v>746</v>
      </c>
      <c r="E14" s="16">
        <f t="shared" si="2"/>
        <v>2984</v>
      </c>
      <c r="F14" s="17" t="s">
        <v>42</v>
      </c>
      <c r="G14" s="17"/>
      <c r="M14" t="s">
        <v>39</v>
      </c>
    </row>
    <row r="15" spans="1:13" ht="15">
      <c r="A15" s="62" t="s">
        <v>14</v>
      </c>
      <c r="B15" s="13">
        <v>1803</v>
      </c>
      <c r="C15" s="6">
        <f t="shared" si="0"/>
        <v>30.05</v>
      </c>
      <c r="D15" s="5">
        <f t="shared" si="1"/>
        <v>901.5</v>
      </c>
      <c r="E15" s="16">
        <f t="shared" si="2"/>
        <v>3606</v>
      </c>
      <c r="F15" s="17" t="s">
        <v>42</v>
      </c>
      <c r="G15" s="17"/>
      <c r="M15" t="s">
        <v>40</v>
      </c>
    </row>
    <row r="16" spans="1:7" ht="15">
      <c r="A16" s="63" t="s">
        <v>15</v>
      </c>
      <c r="B16" s="64">
        <v>2443</v>
      </c>
      <c r="C16" s="6">
        <f t="shared" si="0"/>
        <v>40.71666666666667</v>
      </c>
      <c r="D16" s="5">
        <f t="shared" si="1"/>
        <v>1221.5</v>
      </c>
      <c r="E16" s="16">
        <f t="shared" si="2"/>
        <v>4886</v>
      </c>
      <c r="F16" s="17" t="s">
        <v>42</v>
      </c>
      <c r="G16" s="17"/>
    </row>
    <row r="17" spans="1:15" ht="15">
      <c r="A17" s="1"/>
      <c r="B17" s="2"/>
      <c r="M17" s="67">
        <v>40715.53611111111</v>
      </c>
      <c r="O17" t="s">
        <v>41</v>
      </c>
    </row>
    <row r="18" spans="1:6" ht="15">
      <c r="A18" s="1" t="s">
        <v>18</v>
      </c>
      <c r="B18" s="2"/>
      <c r="F18" s="17"/>
    </row>
    <row r="19" spans="1:2" ht="15">
      <c r="A19" s="1"/>
      <c r="B19" s="2"/>
    </row>
    <row r="20" spans="1:2" ht="15">
      <c r="A20" s="1"/>
      <c r="B20" s="2"/>
    </row>
    <row r="21" spans="1:12" ht="15">
      <c r="A21" s="1" t="s">
        <v>24</v>
      </c>
      <c r="B21" s="2" t="str">
        <f>A6</f>
        <v>3-5</v>
      </c>
      <c r="F21" s="1" t="s">
        <v>24</v>
      </c>
      <c r="G21" s="2" t="str">
        <f>A11</f>
        <v>1-6</v>
      </c>
      <c r="K21" s="1" t="s">
        <v>24</v>
      </c>
      <c r="L21" s="2" t="str">
        <f>A13</f>
        <v>3-8</v>
      </c>
    </row>
    <row r="22" spans="1:13" ht="15">
      <c r="A22" s="39" t="s">
        <v>20</v>
      </c>
      <c r="B22" s="2"/>
      <c r="C22" s="21" t="s">
        <v>21</v>
      </c>
      <c r="F22" s="39" t="s">
        <v>20</v>
      </c>
      <c r="G22" s="2"/>
      <c r="H22" s="21" t="s">
        <v>21</v>
      </c>
      <c r="K22" s="39" t="s">
        <v>20</v>
      </c>
      <c r="L22" s="2"/>
      <c r="M22" s="21" t="s">
        <v>21</v>
      </c>
    </row>
    <row r="23" spans="1:14" ht="15">
      <c r="A23" s="37" t="s">
        <v>25</v>
      </c>
      <c r="B23" s="41" t="s">
        <v>26</v>
      </c>
      <c r="C23" s="37" t="s">
        <v>25</v>
      </c>
      <c r="D23" s="38" t="s">
        <v>26</v>
      </c>
      <c r="F23" s="37" t="s">
        <v>25</v>
      </c>
      <c r="G23" s="41" t="s">
        <v>26</v>
      </c>
      <c r="H23" s="37" t="s">
        <v>25</v>
      </c>
      <c r="I23" s="38" t="s">
        <v>26</v>
      </c>
      <c r="K23" s="37" t="s">
        <v>25</v>
      </c>
      <c r="L23" s="41" t="s">
        <v>26</v>
      </c>
      <c r="M23" s="37" t="s">
        <v>25</v>
      </c>
      <c r="N23" s="38" t="s">
        <v>26</v>
      </c>
    </row>
    <row r="24" spans="1:14" ht="15">
      <c r="A24" s="9">
        <v>0.8</v>
      </c>
      <c r="B24" s="11">
        <f>4*100/(A24*$C$6)</f>
        <v>123.96694214876034</v>
      </c>
      <c r="C24" s="48">
        <v>0.7</v>
      </c>
      <c r="D24" s="8">
        <f>4*80/(C24*$C$6)</f>
        <v>113.34120425029516</v>
      </c>
      <c r="E24" s="58"/>
      <c r="F24" s="49">
        <v>0.25</v>
      </c>
      <c r="G24" s="11">
        <f>4*100/(F24*$C$11)</f>
        <v>112.94117647058825</v>
      </c>
      <c r="H24" s="50">
        <v>0.19</v>
      </c>
      <c r="I24" s="8">
        <f>4*80/(H24*$C$11)</f>
        <v>118.88544891640868</v>
      </c>
      <c r="J24" s="59"/>
      <c r="K24" s="51">
        <v>0.1875</v>
      </c>
      <c r="L24" s="11">
        <f>4*100/(K24*$C$13)</f>
        <v>101.58730158730158</v>
      </c>
      <c r="M24" s="52">
        <v>0.125</v>
      </c>
      <c r="N24" s="8">
        <f>4*80/(M24*$C$13)</f>
        <v>121.9047619047619</v>
      </c>
    </row>
    <row r="25" spans="1:14" ht="15">
      <c r="A25" s="9">
        <f>A24+0.1</f>
        <v>0.9</v>
      </c>
      <c r="B25" s="11">
        <f aca="true" t="shared" si="7" ref="B25:B64">4*100/(A25*$C$6)</f>
        <v>110.19283746556474</v>
      </c>
      <c r="C25" s="48">
        <f>C24+0.1</f>
        <v>0.7999999999999999</v>
      </c>
      <c r="D25" s="8">
        <f aca="true" t="shared" si="8" ref="D25:D46">4*80/(C25*$C$6)</f>
        <v>99.17355371900828</v>
      </c>
      <c r="E25" s="58"/>
      <c r="F25" s="51">
        <f>F24+1/16</f>
        <v>0.3125</v>
      </c>
      <c r="G25" s="11">
        <f>4*100/(F25*$C$11)</f>
        <v>90.3529411764706</v>
      </c>
      <c r="H25" s="53">
        <f>H24+1/16</f>
        <v>0.2525</v>
      </c>
      <c r="I25" s="8">
        <f aca="true" t="shared" si="9" ref="I25:I35">4*80/(H25*$C$11)</f>
        <v>89.45835760046593</v>
      </c>
      <c r="J25" s="59"/>
      <c r="K25" s="54">
        <f>K24+1/16</f>
        <v>0.25</v>
      </c>
      <c r="L25" s="11">
        <f>4*100/(K25*$C$13)</f>
        <v>76.19047619047619</v>
      </c>
      <c r="M25" s="50">
        <f>M24+1/16</f>
        <v>0.1875</v>
      </c>
      <c r="N25" s="8">
        <f>4*80/(M25*$C$13)</f>
        <v>81.26984126984127</v>
      </c>
    </row>
    <row r="26" spans="1:14" ht="15">
      <c r="A26" s="6">
        <f aca="true" t="shared" si="10" ref="A26:A50">A25+0.1</f>
        <v>1</v>
      </c>
      <c r="B26" s="12">
        <f t="shared" si="7"/>
        <v>99.17355371900827</v>
      </c>
      <c r="C26" s="4">
        <f aca="true" t="shared" si="11" ref="C26:C49">C25+0.1</f>
        <v>0.8999999999999999</v>
      </c>
      <c r="D26" s="5">
        <f t="shared" si="8"/>
        <v>88.1542699724518</v>
      </c>
      <c r="E26" s="58"/>
      <c r="F26" s="43">
        <f>F25+1/16</f>
        <v>0.375</v>
      </c>
      <c r="G26" s="12">
        <f>4*100/(F26*$C$11)</f>
        <v>75.29411764705883</v>
      </c>
      <c r="H26" s="35">
        <f aca="true" t="shared" si="12" ref="H26:H35">H25+1/16</f>
        <v>0.315</v>
      </c>
      <c r="I26" s="5">
        <f t="shared" si="9"/>
        <v>71.70868347338937</v>
      </c>
      <c r="J26" s="59"/>
      <c r="K26" s="42">
        <f aca="true" t="shared" si="13" ref="K26:K31">K25+1/16</f>
        <v>0.3125</v>
      </c>
      <c r="L26" s="12">
        <f>4*100/(K26*$C$13)</f>
        <v>60.95238095238095</v>
      </c>
      <c r="M26" s="44">
        <f>M25+1/16</f>
        <v>0.25</v>
      </c>
      <c r="N26" s="5">
        <f>4*80/(M26*$C$13)</f>
        <v>60.95238095238095</v>
      </c>
    </row>
    <row r="27" spans="1:14" ht="15">
      <c r="A27" s="6">
        <f t="shared" si="10"/>
        <v>1.1</v>
      </c>
      <c r="B27" s="12">
        <f t="shared" si="7"/>
        <v>90.15777610818934</v>
      </c>
      <c r="C27" s="4">
        <f t="shared" si="11"/>
        <v>0.9999999999999999</v>
      </c>
      <c r="D27" s="5">
        <f t="shared" si="8"/>
        <v>79.33884297520663</v>
      </c>
      <c r="E27" s="58"/>
      <c r="F27" s="42">
        <f>F26+1/16</f>
        <v>0.4375</v>
      </c>
      <c r="G27" s="12">
        <f>4*100/(F27*$C$11)</f>
        <v>64.53781512605043</v>
      </c>
      <c r="H27" s="40">
        <f t="shared" si="12"/>
        <v>0.3775</v>
      </c>
      <c r="I27" s="5">
        <f t="shared" si="9"/>
        <v>59.83638488507986</v>
      </c>
      <c r="J27" s="59"/>
      <c r="K27" s="43">
        <f t="shared" si="13"/>
        <v>0.375</v>
      </c>
      <c r="L27" s="12">
        <f>4*100/(K27*$C$13)</f>
        <v>50.79365079365079</v>
      </c>
      <c r="M27" s="35">
        <f>M26+1/16</f>
        <v>0.3125</v>
      </c>
      <c r="N27" s="5">
        <f>4*80/(M27*$C$13)</f>
        <v>48.76190476190476</v>
      </c>
    </row>
    <row r="28" spans="1:14" ht="15">
      <c r="A28" s="9">
        <f t="shared" si="10"/>
        <v>1.2000000000000002</v>
      </c>
      <c r="B28" s="11">
        <f t="shared" si="7"/>
        <v>82.64462809917354</v>
      </c>
      <c r="C28" s="48">
        <f t="shared" si="11"/>
        <v>1.0999999999999999</v>
      </c>
      <c r="D28" s="8">
        <f t="shared" si="8"/>
        <v>72.12622088655148</v>
      </c>
      <c r="E28" s="58"/>
      <c r="F28" s="49">
        <f>F27+1/16</f>
        <v>0.5</v>
      </c>
      <c r="G28" s="11">
        <f>4*100/(F28*$C$11)</f>
        <v>56.47058823529412</v>
      </c>
      <c r="H28" s="50">
        <f t="shared" si="12"/>
        <v>0.44</v>
      </c>
      <c r="I28" s="8">
        <f t="shared" si="9"/>
        <v>51.336898395721924</v>
      </c>
      <c r="J28" s="59"/>
      <c r="K28" s="51">
        <f t="shared" si="13"/>
        <v>0.4375</v>
      </c>
      <c r="L28" s="11">
        <f>4*100/(K28*$C$13)</f>
        <v>43.53741496598639</v>
      </c>
      <c r="M28" s="52">
        <f>M27+1/16</f>
        <v>0.375</v>
      </c>
      <c r="N28" s="8">
        <f>4*80/(M28*$C$13)</f>
        <v>40.63492063492063</v>
      </c>
    </row>
    <row r="29" spans="1:14" ht="15">
      <c r="A29" s="9">
        <f t="shared" si="10"/>
        <v>1.3000000000000003</v>
      </c>
      <c r="B29" s="11">
        <f t="shared" si="7"/>
        <v>76.28734901462173</v>
      </c>
      <c r="C29" s="48">
        <f t="shared" si="11"/>
        <v>1.2</v>
      </c>
      <c r="D29" s="8">
        <f t="shared" si="8"/>
        <v>66.11570247933885</v>
      </c>
      <c r="E29" s="58"/>
      <c r="F29" s="51">
        <f>F28+1/16</f>
        <v>0.5625</v>
      </c>
      <c r="G29" s="11">
        <f>4*100/(F29*$C$11)</f>
        <v>50.19607843137255</v>
      </c>
      <c r="H29" s="55">
        <f t="shared" si="12"/>
        <v>0.5025</v>
      </c>
      <c r="I29" s="8">
        <f t="shared" si="9"/>
        <v>44.95171202809483</v>
      </c>
      <c r="J29" s="59"/>
      <c r="K29" s="56">
        <f t="shared" si="13"/>
        <v>0.5</v>
      </c>
      <c r="L29" s="11">
        <f>4*100/(K29*$C$13)</f>
        <v>38.095238095238095</v>
      </c>
      <c r="M29" s="50">
        <f>M28+1/16</f>
        <v>0.4375</v>
      </c>
      <c r="N29" s="8">
        <f>4*80/(M29*$C$13)</f>
        <v>34.82993197278912</v>
      </c>
    </row>
    <row r="30" spans="1:14" ht="15">
      <c r="A30" s="6">
        <f t="shared" si="10"/>
        <v>1.4000000000000004</v>
      </c>
      <c r="B30" s="12">
        <f t="shared" si="7"/>
        <v>70.83825265643445</v>
      </c>
      <c r="C30" s="4">
        <f t="shared" si="11"/>
        <v>1.3</v>
      </c>
      <c r="D30" s="5">
        <f t="shared" si="8"/>
        <v>61.0298792116974</v>
      </c>
      <c r="E30" s="58"/>
      <c r="F30" s="43">
        <f>F29+1/16</f>
        <v>0.625</v>
      </c>
      <c r="G30" s="12">
        <f>4*100/(F30*$C$11)</f>
        <v>45.1764705882353</v>
      </c>
      <c r="H30" s="35">
        <f t="shared" si="12"/>
        <v>0.565</v>
      </c>
      <c r="I30" s="5">
        <f t="shared" si="9"/>
        <v>39.97917751171265</v>
      </c>
      <c r="J30" s="59"/>
      <c r="K30" s="42">
        <f t="shared" si="13"/>
        <v>0.5625</v>
      </c>
      <c r="L30" s="12">
        <f>4*100/(K30*$C$13)</f>
        <v>33.86243386243386</v>
      </c>
      <c r="M30" s="47">
        <f>M29+1/16</f>
        <v>0.5</v>
      </c>
      <c r="N30" s="5">
        <f>4*80/(M30*$C$13)</f>
        <v>30.476190476190474</v>
      </c>
    </row>
    <row r="31" spans="1:14" ht="15">
      <c r="A31" s="6">
        <f t="shared" si="10"/>
        <v>1.5000000000000004</v>
      </c>
      <c r="B31" s="12">
        <f t="shared" si="7"/>
        <v>66.11570247933882</v>
      </c>
      <c r="C31" s="4">
        <f t="shared" si="11"/>
        <v>1.4000000000000001</v>
      </c>
      <c r="D31" s="5">
        <f t="shared" si="8"/>
        <v>56.670602125147575</v>
      </c>
      <c r="E31" s="58"/>
      <c r="F31" s="6">
        <v>0.7</v>
      </c>
      <c r="G31" s="12">
        <f>4*100/(F31*$C$11)</f>
        <v>40.33613445378152</v>
      </c>
      <c r="H31" s="40">
        <f t="shared" si="12"/>
        <v>0.6275</v>
      </c>
      <c r="I31" s="5">
        <f t="shared" si="9"/>
        <v>35.9971877197094</v>
      </c>
      <c r="J31" s="59"/>
      <c r="K31" s="43">
        <f t="shared" si="13"/>
        <v>0.625</v>
      </c>
      <c r="L31" s="12">
        <f>4*100/(K31*$C$13)</f>
        <v>30.476190476190474</v>
      </c>
      <c r="M31" s="35"/>
      <c r="N31" s="5"/>
    </row>
    <row r="32" spans="1:15" ht="15">
      <c r="A32" s="9">
        <f t="shared" si="10"/>
        <v>1.6000000000000005</v>
      </c>
      <c r="B32" s="11">
        <f t="shared" si="7"/>
        <v>61.98347107438015</v>
      </c>
      <c r="C32" s="48">
        <f t="shared" si="11"/>
        <v>1.5000000000000002</v>
      </c>
      <c r="D32" s="8">
        <f t="shared" si="8"/>
        <v>52.89256198347107</v>
      </c>
      <c r="E32" s="58"/>
      <c r="F32" s="9">
        <f>F31+0.1</f>
        <v>0.7999999999999999</v>
      </c>
      <c r="G32" s="11">
        <f>4*100/(F32*$C$11)</f>
        <v>35.294117647058826</v>
      </c>
      <c r="H32" s="48">
        <v>0.7</v>
      </c>
      <c r="I32" s="8">
        <f t="shared" si="9"/>
        <v>32.26890756302521</v>
      </c>
      <c r="J32" s="59"/>
      <c r="K32" s="59"/>
      <c r="L32" s="42"/>
      <c r="M32" s="15"/>
      <c r="N32" s="35"/>
      <c r="O32" s="5"/>
    </row>
    <row r="33" spans="1:15" ht="15">
      <c r="A33" s="9">
        <f t="shared" si="10"/>
        <v>1.7000000000000006</v>
      </c>
      <c r="B33" s="11">
        <f t="shared" si="7"/>
        <v>58.33738454059308</v>
      </c>
      <c r="C33" s="48">
        <f t="shared" si="11"/>
        <v>1.6000000000000003</v>
      </c>
      <c r="D33" s="8">
        <f t="shared" si="8"/>
        <v>49.58677685950413</v>
      </c>
      <c r="E33" s="58"/>
      <c r="F33" s="9">
        <f>F32+0.1</f>
        <v>0.8999999999999999</v>
      </c>
      <c r="G33" s="11">
        <f>4*100/(F33*$C$11)</f>
        <v>31.37254901960785</v>
      </c>
      <c r="H33" s="57"/>
      <c r="I33" s="7"/>
      <c r="L33" s="42"/>
      <c r="M33" s="15"/>
      <c r="N33" s="35"/>
      <c r="O33" s="5"/>
    </row>
    <row r="34" spans="1:14" ht="15">
      <c r="A34" s="6">
        <f t="shared" si="10"/>
        <v>1.8000000000000007</v>
      </c>
      <c r="B34" s="12">
        <f t="shared" si="7"/>
        <v>55.096418732782354</v>
      </c>
      <c r="C34" s="4">
        <f t="shared" si="11"/>
        <v>1.7000000000000004</v>
      </c>
      <c r="D34" s="5">
        <f t="shared" si="8"/>
        <v>46.66990763247447</v>
      </c>
      <c r="F34" s="6"/>
      <c r="G34" s="15"/>
      <c r="H34" s="35"/>
      <c r="I34" s="5"/>
      <c r="L34" s="42"/>
      <c r="M34" s="15"/>
      <c r="N34" s="35"/>
    </row>
    <row r="35" spans="1:14" ht="15">
      <c r="A35" s="6">
        <f t="shared" si="10"/>
        <v>1.9000000000000008</v>
      </c>
      <c r="B35" s="12">
        <f t="shared" si="7"/>
        <v>52.196607220530645</v>
      </c>
      <c r="C35" s="4">
        <f t="shared" si="11"/>
        <v>1.8000000000000005</v>
      </c>
      <c r="D35" s="5">
        <f t="shared" si="8"/>
        <v>44.077134986225886</v>
      </c>
      <c r="F35" s="6"/>
      <c r="G35" s="15"/>
      <c r="H35" s="35"/>
      <c r="I35" s="5"/>
      <c r="L35" s="42"/>
      <c r="M35" s="15"/>
      <c r="N35" s="35"/>
    </row>
    <row r="36" spans="1:7" ht="15">
      <c r="A36" s="9">
        <f t="shared" si="10"/>
        <v>2.000000000000001</v>
      </c>
      <c r="B36" s="11">
        <f t="shared" si="7"/>
        <v>49.58677685950411</v>
      </c>
      <c r="C36" s="48">
        <f t="shared" si="11"/>
        <v>1.9000000000000006</v>
      </c>
      <c r="D36" s="8">
        <f t="shared" si="8"/>
        <v>41.75728577642452</v>
      </c>
      <c r="F36" s="45"/>
      <c r="G36" s="15"/>
    </row>
    <row r="37" spans="1:7" ht="15">
      <c r="A37" s="9">
        <f t="shared" si="10"/>
        <v>2.100000000000001</v>
      </c>
      <c r="B37" s="11">
        <f t="shared" si="7"/>
        <v>47.22550177095629</v>
      </c>
      <c r="C37" s="48">
        <f t="shared" si="11"/>
        <v>2.0000000000000004</v>
      </c>
      <c r="D37" s="8">
        <f t="shared" si="8"/>
        <v>39.6694214876033</v>
      </c>
      <c r="F37" s="45"/>
      <c r="G37" s="15"/>
    </row>
    <row r="38" spans="1:7" ht="15">
      <c r="A38" s="6">
        <f t="shared" si="10"/>
        <v>2.200000000000001</v>
      </c>
      <c r="B38" s="12">
        <f t="shared" si="7"/>
        <v>45.07888805409465</v>
      </c>
      <c r="C38" s="4">
        <f t="shared" si="11"/>
        <v>2.1000000000000005</v>
      </c>
      <c r="D38" s="5">
        <f t="shared" si="8"/>
        <v>37.780401416765045</v>
      </c>
      <c r="F38" s="45"/>
      <c r="G38" s="15"/>
    </row>
    <row r="39" spans="1:7" ht="15">
      <c r="A39" s="6">
        <f t="shared" si="10"/>
        <v>2.300000000000001</v>
      </c>
      <c r="B39" s="12">
        <f t="shared" si="7"/>
        <v>43.11893639956879</v>
      </c>
      <c r="C39" s="4">
        <f t="shared" si="11"/>
        <v>2.2000000000000006</v>
      </c>
      <c r="D39" s="5">
        <f t="shared" si="8"/>
        <v>36.063110443275725</v>
      </c>
      <c r="F39" s="45"/>
      <c r="G39" s="15"/>
    </row>
    <row r="40" spans="1:7" ht="15">
      <c r="A40" s="9">
        <f t="shared" si="10"/>
        <v>2.4000000000000012</v>
      </c>
      <c r="B40" s="11">
        <f t="shared" si="7"/>
        <v>41.32231404958676</v>
      </c>
      <c r="C40" s="48">
        <f t="shared" si="11"/>
        <v>2.3000000000000007</v>
      </c>
      <c r="D40" s="8">
        <f t="shared" si="8"/>
        <v>34.49514911965504</v>
      </c>
      <c r="F40" s="45"/>
      <c r="G40" s="15"/>
    </row>
    <row r="41" spans="1:7" ht="15">
      <c r="A41" s="9">
        <f t="shared" si="10"/>
        <v>2.5000000000000013</v>
      </c>
      <c r="B41" s="11">
        <f t="shared" si="7"/>
        <v>39.66942148760328</v>
      </c>
      <c r="C41" s="48">
        <f t="shared" si="11"/>
        <v>2.400000000000001</v>
      </c>
      <c r="D41" s="8">
        <f t="shared" si="8"/>
        <v>33.05785123966941</v>
      </c>
      <c r="F41" s="45"/>
      <c r="G41" s="15"/>
    </row>
    <row r="42" spans="1:7" ht="15">
      <c r="A42" s="6">
        <f t="shared" si="10"/>
        <v>2.6000000000000014</v>
      </c>
      <c r="B42" s="12">
        <f t="shared" si="7"/>
        <v>38.143674507310855</v>
      </c>
      <c r="C42" s="4">
        <f t="shared" si="11"/>
        <v>2.500000000000001</v>
      </c>
      <c r="D42" s="5">
        <f t="shared" si="8"/>
        <v>31.73553719008263</v>
      </c>
      <c r="F42" s="45"/>
      <c r="G42" s="15"/>
    </row>
    <row r="43" spans="1:7" ht="15">
      <c r="A43" s="6">
        <f t="shared" si="10"/>
        <v>2.7000000000000015</v>
      </c>
      <c r="B43" s="12">
        <f t="shared" si="7"/>
        <v>36.730945821854895</v>
      </c>
      <c r="C43" s="4">
        <f t="shared" si="11"/>
        <v>2.600000000000001</v>
      </c>
      <c r="D43" s="5">
        <f t="shared" si="8"/>
        <v>30.51493960584869</v>
      </c>
      <c r="F43" s="45"/>
      <c r="G43" s="15"/>
    </row>
    <row r="44" spans="1:7" ht="15">
      <c r="A44" s="9">
        <f t="shared" si="10"/>
        <v>2.8000000000000016</v>
      </c>
      <c r="B44" s="11">
        <f t="shared" si="7"/>
        <v>35.41912632821722</v>
      </c>
      <c r="C44" s="4"/>
      <c r="D44" s="5"/>
      <c r="F44" s="45"/>
      <c r="G44" s="15"/>
    </row>
    <row r="45" spans="1:7" ht="15">
      <c r="A45" s="9">
        <f t="shared" si="10"/>
        <v>2.9000000000000017</v>
      </c>
      <c r="B45" s="11">
        <f t="shared" si="7"/>
        <v>34.19777714448559</v>
      </c>
      <c r="C45" s="4"/>
      <c r="D45" s="5"/>
      <c r="F45" s="45"/>
      <c r="G45" s="15"/>
    </row>
    <row r="46" spans="1:7" ht="15">
      <c r="A46" s="6">
        <f>A45+0.1</f>
        <v>3.0000000000000018</v>
      </c>
      <c r="B46" s="12">
        <f t="shared" si="7"/>
        <v>33.057851239669404</v>
      </c>
      <c r="C46" s="4"/>
      <c r="D46" s="5"/>
      <c r="F46" s="45"/>
      <c r="G46" s="46"/>
    </row>
    <row r="47" spans="1:7" ht="15">
      <c r="A47" s="6">
        <f t="shared" si="10"/>
        <v>3.100000000000002</v>
      </c>
      <c r="B47" s="12">
        <f t="shared" si="7"/>
        <v>31.99146894161555</v>
      </c>
      <c r="C47" s="4"/>
      <c r="F47" s="45"/>
      <c r="G47" s="46"/>
    </row>
    <row r="48" spans="1:7" ht="15">
      <c r="A48" s="9">
        <f t="shared" si="10"/>
        <v>3.200000000000002</v>
      </c>
      <c r="B48" s="11">
        <f t="shared" si="7"/>
        <v>30.991735537190067</v>
      </c>
      <c r="C48" s="4"/>
      <c r="F48" s="45"/>
      <c r="G48" s="46"/>
    </row>
    <row r="49" spans="1:7" ht="15">
      <c r="A49" s="9">
        <f t="shared" si="10"/>
        <v>3.300000000000002</v>
      </c>
      <c r="B49" s="11">
        <f t="shared" si="7"/>
        <v>30.052592036063093</v>
      </c>
      <c r="C49" s="4"/>
      <c r="F49" s="45"/>
      <c r="G49" s="46"/>
    </row>
    <row r="50" spans="1:7" ht="15">
      <c r="A50" s="6"/>
      <c r="B50" s="15"/>
      <c r="F50" s="45"/>
      <c r="G50" s="46"/>
    </row>
    <row r="51" spans="1:7" ht="15">
      <c r="A51" s="36"/>
      <c r="B51" s="5"/>
      <c r="F51" s="45"/>
      <c r="G51" s="46"/>
    </row>
    <row r="52" spans="1:7" ht="15">
      <c r="A52" s="36"/>
      <c r="B52" s="5"/>
      <c r="F52" s="45"/>
      <c r="G52" s="46"/>
    </row>
    <row r="53" spans="1:2" ht="15">
      <c r="A53" s="36"/>
      <c r="B53" s="5"/>
    </row>
    <row r="54" spans="1:2" ht="15">
      <c r="A54" s="36"/>
      <c r="B54" s="5"/>
    </row>
    <row r="55" spans="1:2" ht="15">
      <c r="A55" s="36"/>
      <c r="B55" s="5"/>
    </row>
    <row r="56" spans="1:2" ht="15">
      <c r="A56" s="36"/>
      <c r="B56" s="5"/>
    </row>
    <row r="57" spans="1:2" ht="15">
      <c r="A57" s="36"/>
      <c r="B57" s="5"/>
    </row>
    <row r="58" spans="1:2" ht="15">
      <c r="A58" s="36"/>
      <c r="B58" s="5"/>
    </row>
    <row r="59" spans="1:2" ht="15">
      <c r="A59" s="36"/>
      <c r="B59" s="5"/>
    </row>
    <row r="60" spans="1:2" ht="15">
      <c r="A60" s="36"/>
      <c r="B60" s="5"/>
    </row>
    <row r="61" spans="1:2" ht="15">
      <c r="A61" s="36"/>
      <c r="B61" s="5"/>
    </row>
    <row r="62" spans="1:2" ht="15">
      <c r="A62" s="36"/>
      <c r="B62" s="5"/>
    </row>
    <row r="63" spans="1:2" ht="15">
      <c r="A63" s="36"/>
      <c r="B63" s="5"/>
    </row>
    <row r="64" spans="1:2" ht="15">
      <c r="A64" s="36"/>
      <c r="B64" s="5"/>
    </row>
  </sheetData>
  <sheetProtection/>
  <printOptions/>
  <pageMargins left="0.7" right="0.7" top="0.75" bottom="0.75" header="0.3" footer="0.3"/>
  <pageSetup fitToHeight="1" fitToWidth="1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Sparber</dc:creator>
  <cp:keywords/>
  <dc:description/>
  <cp:lastModifiedBy>Rick Sparber</cp:lastModifiedBy>
  <cp:lastPrinted>2011-06-21T16:21:00Z</cp:lastPrinted>
  <dcterms:created xsi:type="dcterms:W3CDTF">2011-06-21T13:08:07Z</dcterms:created>
  <dcterms:modified xsi:type="dcterms:W3CDTF">2011-06-21T19:58:42Z</dcterms:modified>
  <cp:category/>
  <cp:version/>
  <cp:contentType/>
  <cp:contentStatus/>
</cp:coreProperties>
</file>