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'Sheet1'!$A$21:$N$49</definedName>
  </definedNames>
  <calcPr fullCalcOnLoad="1"/>
</workbook>
</file>

<file path=xl/sharedStrings.xml><?xml version="1.0" encoding="utf-8"?>
<sst xmlns="http://schemas.openxmlformats.org/spreadsheetml/2006/main" count="65" uniqueCount="43">
  <si>
    <t>belts</t>
  </si>
  <si>
    <t>spindle RPM</t>
  </si>
  <si>
    <t>4-5</t>
  </si>
  <si>
    <t>3-5</t>
  </si>
  <si>
    <t>4-6</t>
  </si>
  <si>
    <t>2-5</t>
  </si>
  <si>
    <t>3-6</t>
  </si>
  <si>
    <t>4-7</t>
  </si>
  <si>
    <t>1-6</t>
  </si>
  <si>
    <t>2-7</t>
  </si>
  <si>
    <t>3-8</t>
  </si>
  <si>
    <t>1-7</t>
  </si>
  <si>
    <t>2-8</t>
  </si>
  <si>
    <t>1-8</t>
  </si>
  <si>
    <t>*max spindle RPM is 2500</t>
  </si>
  <si>
    <t>spindle RPM/Hz</t>
  </si>
  <si>
    <t>aluminum</t>
  </si>
  <si>
    <t>steel</t>
  </si>
  <si>
    <t>max diameter</t>
  </si>
  <si>
    <t>min diameter</t>
  </si>
  <si>
    <t>belts:</t>
  </si>
  <si>
    <t>dia.</t>
  </si>
  <si>
    <t>freq.</t>
  </si>
  <si>
    <t>best coverage</t>
  </si>
  <si>
    <t>Notes</t>
  </si>
  <si>
    <t>The belts versus spindle RPM with the new motor was measured data with the VFD</t>
  </si>
  <si>
    <t>corrolate spindle speed to displayed frequency on the VFD. The VFD was set up to output</t>
  </si>
  <si>
    <t>For a given belt position, I have the conversion from spindle RPM to frequency so can say</t>
  </si>
  <si>
    <t>diameter = 4*SFM/(diameter*K) where K is the RPM/Hz constant.</t>
  </si>
  <si>
    <t xml:space="preserve">Belt position 1-6 is most usefull for drills and mills. Position 3-5 is more for boring bars. </t>
  </si>
  <si>
    <t>&lt;- too fast</t>
  </si>
  <si>
    <t>freq set to 50 Hz</t>
  </si>
  <si>
    <t>VFD Analysis for 50 Hz Mains and metric users</t>
  </si>
  <si>
    <t>spindle RPM at 25 Hz</t>
  </si>
  <si>
    <t>spindle RPM at 100 Hz*</t>
  </si>
  <si>
    <t>set to 50.00 Hz. For each belt position there is a spindle RPM to Hz ratio that is used to</t>
  </si>
  <si>
    <t xml:space="preserve">25 Hz to 100 Hz. The motor's nominal frequency is 60 Hz. The spindle RPM range </t>
  </si>
  <si>
    <t>is calculated by halving and doubling the RPM at 50 Hz. For aluminum, I typically run 30.48 m/min</t>
  </si>
  <si>
    <t>so RPM = 4*30.48/dia. Which means diameter = 4*30.48/RPM in meters.</t>
  </si>
  <si>
    <t>Position 3-8 lets me get all the way up to maximum spindle speed so can use a 3 mm drill at idea RPM.</t>
  </si>
  <si>
    <t>steel 24.38 m/min</t>
  </si>
  <si>
    <t>&lt;mstm&gt;</t>
  </si>
  <si>
    <t>AL 30.48 m/min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</si>
</sst>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??/16"/>
    <numFmt numFmtId="166" formatCode="#\ ?/8"/>
    <numFmt numFmtId="167" formatCode="#\ ?/4"/>
    <numFmt numFmtId="168" formatCode="#\ ?/2"/>
    <numFmt numFmtId="169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38" fillId="0" borderId="0" xfId="0" applyFont="1" applyAlignment="1">
      <alignment horizontal="center" wrapText="1"/>
    </xf>
    <xf numFmtId="49" fontId="38" fillId="0" borderId="0" xfId="0" applyNumberFormat="1" applyFont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NumberFormat="1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0" fillId="0" borderId="12" xfId="0" applyBorder="1" applyAlignment="1">
      <alignment/>
    </xf>
    <xf numFmtId="13" fontId="0" fillId="0" borderId="0" xfId="0" applyNumberFormat="1" applyAlignment="1">
      <alignment horizontal="center"/>
    </xf>
    <xf numFmtId="49" fontId="40" fillId="0" borderId="0" xfId="0" applyNumberFormat="1" applyFont="1" applyAlignment="1">
      <alignment horizontal="center"/>
    </xf>
    <xf numFmtId="1" fontId="40" fillId="0" borderId="0" xfId="0" applyNumberFormat="1" applyFont="1" applyAlignment="1">
      <alignment horizontal="center"/>
    </xf>
    <xf numFmtId="49" fontId="38" fillId="0" borderId="0" xfId="0" applyNumberFormat="1" applyFont="1" applyAlignment="1">
      <alignment/>
    </xf>
    <xf numFmtId="1" fontId="40" fillId="0" borderId="1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11" xfId="0" applyFont="1" applyFill="1" applyBorder="1" applyAlignment="1">
      <alignment horizontal="center" wrapText="1"/>
    </xf>
    <xf numFmtId="49" fontId="38" fillId="0" borderId="12" xfId="0" applyNumberFormat="1" applyFont="1" applyFill="1" applyBorder="1" applyAlignment="1">
      <alignment horizontal="center" wrapText="1"/>
    </xf>
    <xf numFmtId="49" fontId="0" fillId="0" borderId="13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41" fillId="0" borderId="0" xfId="0" applyFont="1" applyAlignment="1">
      <alignment/>
    </xf>
    <xf numFmtId="22" fontId="0" fillId="0" borderId="0" xfId="0" applyNumberFormat="1" applyAlignment="1">
      <alignment/>
    </xf>
    <xf numFmtId="1" fontId="0" fillId="0" borderId="13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/>
    </xf>
    <xf numFmtId="49" fontId="0" fillId="33" borderId="13" xfId="0" applyNumberFormat="1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4" max="4" width="8.57421875" style="0" customWidth="1"/>
    <col min="5" max="5" width="8.7109375" style="0" customWidth="1"/>
    <col min="6" max="6" width="11.140625" style="0" customWidth="1"/>
    <col min="13" max="13" width="14.8515625" style="0" bestFit="1" customWidth="1"/>
  </cols>
  <sheetData>
    <row r="1" ht="15">
      <c r="A1" t="s">
        <v>32</v>
      </c>
    </row>
    <row r="3" spans="1:9" ht="15">
      <c r="A3" t="s">
        <v>31</v>
      </c>
      <c r="F3" s="21" t="s">
        <v>42</v>
      </c>
      <c r="G3" s="22"/>
      <c r="H3" s="21" t="s">
        <v>40</v>
      </c>
      <c r="I3" s="25"/>
    </row>
    <row r="4" spans="1:22" ht="45">
      <c r="A4" s="37" t="s">
        <v>0</v>
      </c>
      <c r="B4" s="38" t="s">
        <v>1</v>
      </c>
      <c r="C4" s="17" t="s">
        <v>15</v>
      </c>
      <c r="D4" s="18" t="s">
        <v>33</v>
      </c>
      <c r="E4" s="19" t="s">
        <v>34</v>
      </c>
      <c r="F4" s="23" t="s">
        <v>18</v>
      </c>
      <c r="G4" s="24" t="s">
        <v>19</v>
      </c>
      <c r="H4" s="23" t="s">
        <v>18</v>
      </c>
      <c r="I4" s="24" t="s">
        <v>19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13" ht="15">
      <c r="A5" s="39" t="s">
        <v>2</v>
      </c>
      <c r="B5" s="12">
        <v>157</v>
      </c>
      <c r="C5" s="10">
        <f>B5/50</f>
        <v>3.14</v>
      </c>
      <c r="D5" s="7">
        <f>B5/2</f>
        <v>78.5</v>
      </c>
      <c r="E5" s="15">
        <f>2*B5</f>
        <v>314</v>
      </c>
      <c r="F5" s="45">
        <f>4*3048/D5</f>
        <v>155.31210191082803</v>
      </c>
      <c r="G5" s="12">
        <f>4*3048/E5</f>
        <v>38.82802547770701</v>
      </c>
      <c r="H5" s="45">
        <f>4*2438/D5</f>
        <v>124.22929936305732</v>
      </c>
      <c r="I5" s="12">
        <f>4*2438/E5</f>
        <v>31.05732484076433</v>
      </c>
      <c r="M5" s="43" t="s">
        <v>24</v>
      </c>
    </row>
    <row r="6" spans="1:13" ht="15">
      <c r="A6" s="49" t="s">
        <v>3</v>
      </c>
      <c r="B6" s="11">
        <v>242</v>
      </c>
      <c r="C6" s="9">
        <f aca="true" t="shared" si="0" ref="C6:C16">B6/50</f>
        <v>4.84</v>
      </c>
      <c r="D6" s="8">
        <f aca="true" t="shared" si="1" ref="D6:D16">B6/2</f>
        <v>121</v>
      </c>
      <c r="E6" s="13">
        <f aca="true" t="shared" si="2" ref="E6:E16">2*B6</f>
        <v>484</v>
      </c>
      <c r="F6" s="50">
        <f aca="true" t="shared" si="3" ref="F6:F13">4*3048/D6</f>
        <v>100.7603305785124</v>
      </c>
      <c r="G6" s="11">
        <f aca="true" t="shared" si="4" ref="G6:G13">4*3048/E6</f>
        <v>25.1900826446281</v>
      </c>
      <c r="H6" s="50">
        <f aca="true" t="shared" si="5" ref="H6:H13">4*2438/D6</f>
        <v>80.59504132231405</v>
      </c>
      <c r="I6" s="11">
        <f aca="true" t="shared" si="6" ref="I6:I13">4*2438/E6</f>
        <v>20.14876033057851</v>
      </c>
      <c r="J6" t="s">
        <v>23</v>
      </c>
      <c r="M6" t="s">
        <v>25</v>
      </c>
    </row>
    <row r="7" spans="1:13" ht="15">
      <c r="A7" s="39" t="s">
        <v>4</v>
      </c>
      <c r="B7" s="12">
        <v>284</v>
      </c>
      <c r="C7" s="10">
        <f t="shared" si="0"/>
        <v>5.68</v>
      </c>
      <c r="D7" s="5">
        <f t="shared" si="1"/>
        <v>142</v>
      </c>
      <c r="E7" s="14">
        <f t="shared" si="2"/>
        <v>568</v>
      </c>
      <c r="F7" s="45">
        <f t="shared" si="3"/>
        <v>85.85915492957747</v>
      </c>
      <c r="G7" s="12">
        <f t="shared" si="4"/>
        <v>21.464788732394368</v>
      </c>
      <c r="H7" s="45">
        <f t="shared" si="5"/>
        <v>68.67605633802818</v>
      </c>
      <c r="I7" s="12">
        <f t="shared" si="6"/>
        <v>17.169014084507044</v>
      </c>
      <c r="M7" t="s">
        <v>35</v>
      </c>
    </row>
    <row r="8" spans="1:13" ht="15">
      <c r="A8" s="39" t="s">
        <v>5</v>
      </c>
      <c r="B8" s="12">
        <v>347</v>
      </c>
      <c r="C8" s="10">
        <f t="shared" si="0"/>
        <v>6.94</v>
      </c>
      <c r="D8" s="5">
        <f t="shared" si="1"/>
        <v>173.5</v>
      </c>
      <c r="E8" s="14">
        <f t="shared" si="2"/>
        <v>694</v>
      </c>
      <c r="F8" s="45">
        <f t="shared" si="3"/>
        <v>70.27089337175792</v>
      </c>
      <c r="G8" s="12">
        <f t="shared" si="4"/>
        <v>17.56772334293948</v>
      </c>
      <c r="H8" s="45">
        <f t="shared" si="5"/>
        <v>56.20749279538905</v>
      </c>
      <c r="I8" s="12">
        <f t="shared" si="6"/>
        <v>14.051873198847263</v>
      </c>
      <c r="M8" t="s">
        <v>26</v>
      </c>
    </row>
    <row r="9" spans="1:13" ht="15">
      <c r="A9" s="39" t="s">
        <v>6</v>
      </c>
      <c r="B9" s="12">
        <v>438</v>
      </c>
      <c r="C9" s="10">
        <f t="shared" si="0"/>
        <v>8.76</v>
      </c>
      <c r="D9" s="5">
        <f t="shared" si="1"/>
        <v>219</v>
      </c>
      <c r="E9" s="14">
        <f t="shared" si="2"/>
        <v>876</v>
      </c>
      <c r="F9" s="45">
        <f t="shared" si="3"/>
        <v>55.67123287671233</v>
      </c>
      <c r="G9" s="12">
        <f t="shared" si="4"/>
        <v>13.917808219178083</v>
      </c>
      <c r="H9" s="45">
        <f t="shared" si="5"/>
        <v>44.529680365296805</v>
      </c>
      <c r="I9" s="12">
        <f t="shared" si="6"/>
        <v>11.132420091324201</v>
      </c>
      <c r="M9" t="s">
        <v>36</v>
      </c>
    </row>
    <row r="10" spans="1:13" ht="15">
      <c r="A10" s="39" t="s">
        <v>7</v>
      </c>
      <c r="B10" s="12">
        <v>496</v>
      </c>
      <c r="C10" s="10">
        <f t="shared" si="0"/>
        <v>9.92</v>
      </c>
      <c r="D10" s="7">
        <f t="shared" si="1"/>
        <v>248</v>
      </c>
      <c r="E10" s="15">
        <f t="shared" si="2"/>
        <v>992</v>
      </c>
      <c r="F10" s="45">
        <f t="shared" si="3"/>
        <v>49.16129032258065</v>
      </c>
      <c r="G10" s="12">
        <f t="shared" si="4"/>
        <v>12.290322580645162</v>
      </c>
      <c r="H10" s="45">
        <f t="shared" si="5"/>
        <v>39.32258064516129</v>
      </c>
      <c r="I10" s="12">
        <f t="shared" si="6"/>
        <v>9.830645161290322</v>
      </c>
      <c r="M10" t="s">
        <v>37</v>
      </c>
    </row>
    <row r="11" spans="1:13" ht="15">
      <c r="A11" s="49" t="s">
        <v>8</v>
      </c>
      <c r="B11" s="11">
        <v>850</v>
      </c>
      <c r="C11" s="9">
        <f t="shared" si="0"/>
        <v>17</v>
      </c>
      <c r="D11" s="8">
        <f t="shared" si="1"/>
        <v>425</v>
      </c>
      <c r="E11" s="13">
        <f t="shared" si="2"/>
        <v>1700</v>
      </c>
      <c r="F11" s="50">
        <f t="shared" si="3"/>
        <v>28.687058823529412</v>
      </c>
      <c r="G11" s="11">
        <f t="shared" si="4"/>
        <v>7.171764705882353</v>
      </c>
      <c r="H11" s="50">
        <f t="shared" si="5"/>
        <v>22.945882352941176</v>
      </c>
      <c r="I11" s="11">
        <f t="shared" si="6"/>
        <v>5.736470588235294</v>
      </c>
      <c r="J11" t="s">
        <v>23</v>
      </c>
      <c r="M11" t="s">
        <v>38</v>
      </c>
    </row>
    <row r="12" spans="1:13" ht="15">
      <c r="A12" s="39" t="s">
        <v>9</v>
      </c>
      <c r="B12" s="12">
        <v>1100</v>
      </c>
      <c r="C12" s="10">
        <f t="shared" si="0"/>
        <v>22</v>
      </c>
      <c r="D12" s="5">
        <f t="shared" si="1"/>
        <v>550</v>
      </c>
      <c r="E12" s="14">
        <f t="shared" si="2"/>
        <v>2200</v>
      </c>
      <c r="F12" s="45">
        <f t="shared" si="3"/>
        <v>22.167272727272728</v>
      </c>
      <c r="G12" s="12">
        <f t="shared" si="4"/>
        <v>5.541818181818182</v>
      </c>
      <c r="H12" s="45">
        <f t="shared" si="5"/>
        <v>17.73090909090909</v>
      </c>
      <c r="I12" s="12">
        <f t="shared" si="6"/>
        <v>4.432727272727273</v>
      </c>
      <c r="M12" t="s">
        <v>27</v>
      </c>
    </row>
    <row r="13" spans="1:13" ht="15">
      <c r="A13" s="49" t="s">
        <v>10</v>
      </c>
      <c r="B13" s="11">
        <v>1260</v>
      </c>
      <c r="C13" s="9">
        <f t="shared" si="0"/>
        <v>25.2</v>
      </c>
      <c r="D13" s="8">
        <f t="shared" si="1"/>
        <v>630</v>
      </c>
      <c r="E13" s="42">
        <f t="shared" si="2"/>
        <v>2520</v>
      </c>
      <c r="F13" s="50">
        <f t="shared" si="3"/>
        <v>19.35238095238095</v>
      </c>
      <c r="G13" s="11">
        <f t="shared" si="4"/>
        <v>4.838095238095238</v>
      </c>
      <c r="H13" s="50">
        <f t="shared" si="5"/>
        <v>15.47936507936508</v>
      </c>
      <c r="I13" s="11">
        <f t="shared" si="6"/>
        <v>3.86984126984127</v>
      </c>
      <c r="J13" t="s">
        <v>23</v>
      </c>
      <c r="M13" t="s">
        <v>28</v>
      </c>
    </row>
    <row r="14" spans="1:13" ht="15">
      <c r="A14" s="39" t="s">
        <v>11</v>
      </c>
      <c r="B14" s="12">
        <v>1492</v>
      </c>
      <c r="C14" s="10">
        <f t="shared" si="0"/>
        <v>29.84</v>
      </c>
      <c r="D14" s="5">
        <f t="shared" si="1"/>
        <v>746</v>
      </c>
      <c r="E14" s="15">
        <f t="shared" si="2"/>
        <v>2984</v>
      </c>
      <c r="F14" s="16" t="s">
        <v>30</v>
      </c>
      <c r="G14" s="16"/>
      <c r="M14" t="s">
        <v>29</v>
      </c>
    </row>
    <row r="15" spans="1:13" ht="15">
      <c r="A15" s="39" t="s">
        <v>12</v>
      </c>
      <c r="B15" s="12">
        <v>1803</v>
      </c>
      <c r="C15" s="10">
        <f t="shared" si="0"/>
        <v>36.06</v>
      </c>
      <c r="D15" s="5">
        <f t="shared" si="1"/>
        <v>901.5</v>
      </c>
      <c r="E15" s="15">
        <f t="shared" si="2"/>
        <v>3606</v>
      </c>
      <c r="F15" s="16" t="s">
        <v>30</v>
      </c>
      <c r="G15" s="16"/>
      <c r="M15" t="s">
        <v>39</v>
      </c>
    </row>
    <row r="16" spans="1:7" ht="15">
      <c r="A16" s="40" t="s">
        <v>13</v>
      </c>
      <c r="B16" s="41">
        <v>2443</v>
      </c>
      <c r="C16" s="10">
        <f t="shared" si="0"/>
        <v>48.86</v>
      </c>
      <c r="D16" s="5">
        <f t="shared" si="1"/>
        <v>1221.5</v>
      </c>
      <c r="E16" s="15">
        <f t="shared" si="2"/>
        <v>4886</v>
      </c>
      <c r="F16" s="16" t="s">
        <v>30</v>
      </c>
      <c r="G16" s="16"/>
    </row>
    <row r="17" spans="1:15" ht="15">
      <c r="A17" s="1"/>
      <c r="B17" s="2"/>
      <c r="M17" s="44">
        <v>40715.589583333334</v>
      </c>
      <c r="O17" t="s">
        <v>41</v>
      </c>
    </row>
    <row r="18" spans="1:6" ht="15">
      <c r="A18" s="1" t="s">
        <v>14</v>
      </c>
      <c r="B18" s="2"/>
      <c r="F18" s="16"/>
    </row>
    <row r="19" spans="1:2" ht="15">
      <c r="A19" s="1"/>
      <c r="B19" s="2"/>
    </row>
    <row r="20" spans="1:2" ht="15">
      <c r="A20" s="1"/>
      <c r="B20" s="2"/>
    </row>
    <row r="21" spans="1:12" ht="15">
      <c r="A21" s="1" t="s">
        <v>20</v>
      </c>
      <c r="B21" s="2" t="str">
        <f>A6</f>
        <v>3-5</v>
      </c>
      <c r="F21" s="1" t="s">
        <v>20</v>
      </c>
      <c r="G21" s="2" t="str">
        <f>A11</f>
        <v>1-6</v>
      </c>
      <c r="K21" s="1" t="s">
        <v>20</v>
      </c>
      <c r="L21" s="2" t="str">
        <f>A13</f>
        <v>3-8</v>
      </c>
    </row>
    <row r="22" spans="1:13" ht="15">
      <c r="A22" s="29" t="s">
        <v>16</v>
      </c>
      <c r="B22" s="2"/>
      <c r="C22" s="20" t="s">
        <v>17</v>
      </c>
      <c r="F22" s="29" t="s">
        <v>16</v>
      </c>
      <c r="G22" s="2"/>
      <c r="H22" s="20" t="s">
        <v>17</v>
      </c>
      <c r="K22" s="29" t="s">
        <v>16</v>
      </c>
      <c r="L22" s="2"/>
      <c r="M22" s="20" t="s">
        <v>17</v>
      </c>
    </row>
    <row r="23" spans="1:14" ht="15">
      <c r="A23" s="27" t="s">
        <v>21</v>
      </c>
      <c r="B23" s="30" t="s">
        <v>22</v>
      </c>
      <c r="C23" s="27" t="s">
        <v>21</v>
      </c>
      <c r="D23" s="28" t="s">
        <v>22</v>
      </c>
      <c r="F23" s="27" t="s">
        <v>21</v>
      </c>
      <c r="G23" s="30" t="s">
        <v>22</v>
      </c>
      <c r="H23" s="27" t="s">
        <v>21</v>
      </c>
      <c r="I23" s="28" t="s">
        <v>22</v>
      </c>
      <c r="K23" s="27" t="s">
        <v>21</v>
      </c>
      <c r="L23" s="30" t="s">
        <v>22</v>
      </c>
      <c r="M23" s="27" t="s">
        <v>21</v>
      </c>
      <c r="N23" s="28" t="s">
        <v>22</v>
      </c>
    </row>
    <row r="24" spans="1:14" ht="15">
      <c r="A24" s="8">
        <v>25</v>
      </c>
      <c r="B24" s="11">
        <f>4*3048/(A24*$C$6)</f>
        <v>100.7603305785124</v>
      </c>
      <c r="C24" s="8">
        <v>20</v>
      </c>
      <c r="D24" s="8">
        <f>4*2438/(C24*$C$6)</f>
        <v>100.74380165289257</v>
      </c>
      <c r="E24" s="35"/>
      <c r="F24" s="8">
        <v>7</v>
      </c>
      <c r="G24" s="11">
        <f>4*3048/(F24*$C$11)</f>
        <v>102.45378151260505</v>
      </c>
      <c r="H24" s="8">
        <v>6</v>
      </c>
      <c r="I24" s="8">
        <f>4*2438/(H24*$C$11)</f>
        <v>95.6078431372549</v>
      </c>
      <c r="J24" s="36"/>
      <c r="K24" s="8">
        <v>5</v>
      </c>
      <c r="L24" s="11">
        <f>4*3048/(K24*$C$13)</f>
        <v>96.76190476190476</v>
      </c>
      <c r="M24" s="8">
        <v>4</v>
      </c>
      <c r="N24" s="8">
        <f>4*2438/(M24*$C$13)</f>
        <v>96.74603174603175</v>
      </c>
    </row>
    <row r="25" spans="1:14" ht="15">
      <c r="A25" s="8">
        <f>A24+5</f>
        <v>30</v>
      </c>
      <c r="B25" s="11">
        <f aca="true" t="shared" si="7" ref="B25:B49">4*3048/(A25*$C$6)</f>
        <v>83.96694214876034</v>
      </c>
      <c r="C25" s="8">
        <f>C24+5</f>
        <v>25</v>
      </c>
      <c r="D25" s="8">
        <f aca="true" t="shared" si="8" ref="D25:D43">4*2438/(C25*$C$6)</f>
        <v>80.59504132231405</v>
      </c>
      <c r="E25" s="35"/>
      <c r="F25" s="8">
        <f>F24+1</f>
        <v>8</v>
      </c>
      <c r="G25" s="11">
        <f aca="true" t="shared" si="9" ref="G25:G48">4*3048/(F25*$C$11)</f>
        <v>89.6470588235294</v>
      </c>
      <c r="H25" s="8">
        <f>H24+1</f>
        <v>7</v>
      </c>
      <c r="I25" s="8">
        <f aca="true" t="shared" si="10" ref="I25:I46">4*2438/(H25*$C$11)</f>
        <v>81.94957983193277</v>
      </c>
      <c r="J25" s="36"/>
      <c r="K25" s="8">
        <f>K24+1</f>
        <v>6</v>
      </c>
      <c r="L25" s="11">
        <f aca="true" t="shared" si="11" ref="L25:L41">4*3048/(K25*$C$13)</f>
        <v>80.63492063492065</v>
      </c>
      <c r="M25" s="8">
        <f>M24+1</f>
        <v>5</v>
      </c>
      <c r="N25" s="8">
        <f aca="true" t="shared" si="12" ref="N25:N40">4*2438/(M25*$C$13)</f>
        <v>77.39682539682539</v>
      </c>
    </row>
    <row r="26" spans="1:14" ht="15">
      <c r="A26" s="7">
        <f aca="true" t="shared" si="13" ref="A26:A49">A25+5</f>
        <v>35</v>
      </c>
      <c r="B26" s="12">
        <f t="shared" si="7"/>
        <v>71.97166469893742</v>
      </c>
      <c r="C26" s="7">
        <f aca="true" t="shared" si="14" ref="C26:C43">C25+5</f>
        <v>30</v>
      </c>
      <c r="D26" s="7">
        <f t="shared" si="8"/>
        <v>67.16253443526172</v>
      </c>
      <c r="E26" s="35"/>
      <c r="F26" s="7">
        <f aca="true" t="shared" si="15" ref="F26:F48">F25+1</f>
        <v>9</v>
      </c>
      <c r="G26" s="12">
        <f t="shared" si="9"/>
        <v>79.68627450980392</v>
      </c>
      <c r="H26" s="7">
        <f aca="true" t="shared" si="16" ref="H26:H46">H25+1</f>
        <v>8</v>
      </c>
      <c r="I26" s="7">
        <f t="shared" si="10"/>
        <v>71.70588235294117</v>
      </c>
      <c r="J26" s="36"/>
      <c r="K26" s="7">
        <f aca="true" t="shared" si="17" ref="K26:K42">K25+1</f>
        <v>7</v>
      </c>
      <c r="L26" s="12">
        <f t="shared" si="11"/>
        <v>69.1156462585034</v>
      </c>
      <c r="M26" s="7">
        <f aca="true" t="shared" si="18" ref="M26:M40">M25+1</f>
        <v>6</v>
      </c>
      <c r="N26" s="7">
        <f t="shared" si="12"/>
        <v>64.49735449735451</v>
      </c>
    </row>
    <row r="27" spans="1:14" ht="15">
      <c r="A27" s="7">
        <f t="shared" si="13"/>
        <v>40</v>
      </c>
      <c r="B27" s="12">
        <f t="shared" si="7"/>
        <v>62.97520661157025</v>
      </c>
      <c r="C27" s="7">
        <f t="shared" si="14"/>
        <v>35</v>
      </c>
      <c r="D27" s="7">
        <f t="shared" si="8"/>
        <v>57.56788665879575</v>
      </c>
      <c r="E27" s="35"/>
      <c r="F27" s="7">
        <f t="shared" si="15"/>
        <v>10</v>
      </c>
      <c r="G27" s="12">
        <f t="shared" si="9"/>
        <v>71.71764705882353</v>
      </c>
      <c r="H27" s="7">
        <f t="shared" si="16"/>
        <v>9</v>
      </c>
      <c r="I27" s="7">
        <f t="shared" si="10"/>
        <v>63.73856209150327</v>
      </c>
      <c r="J27" s="36"/>
      <c r="K27" s="7">
        <f t="shared" si="17"/>
        <v>8</v>
      </c>
      <c r="L27" s="12">
        <f t="shared" si="11"/>
        <v>60.476190476190474</v>
      </c>
      <c r="M27" s="7">
        <f t="shared" si="18"/>
        <v>7</v>
      </c>
      <c r="N27" s="7">
        <f t="shared" si="12"/>
        <v>55.28344671201814</v>
      </c>
    </row>
    <row r="28" spans="1:14" ht="15">
      <c r="A28" s="8">
        <f t="shared" si="13"/>
        <v>45</v>
      </c>
      <c r="B28" s="11">
        <f t="shared" si="7"/>
        <v>55.977961432506895</v>
      </c>
      <c r="C28" s="8">
        <f t="shared" si="14"/>
        <v>40</v>
      </c>
      <c r="D28" s="8">
        <f t="shared" si="8"/>
        <v>50.371900826446286</v>
      </c>
      <c r="E28" s="35"/>
      <c r="F28" s="8">
        <f t="shared" si="15"/>
        <v>11</v>
      </c>
      <c r="G28" s="11">
        <f t="shared" si="9"/>
        <v>65.19786096256685</v>
      </c>
      <c r="H28" s="8">
        <f t="shared" si="16"/>
        <v>10</v>
      </c>
      <c r="I28" s="8">
        <f t="shared" si="10"/>
        <v>57.36470588235294</v>
      </c>
      <c r="J28" s="36"/>
      <c r="K28" s="8">
        <f t="shared" si="17"/>
        <v>9</v>
      </c>
      <c r="L28" s="11">
        <f t="shared" si="11"/>
        <v>53.75661375661376</v>
      </c>
      <c r="M28" s="8">
        <f t="shared" si="18"/>
        <v>8</v>
      </c>
      <c r="N28" s="8">
        <f t="shared" si="12"/>
        <v>48.37301587301587</v>
      </c>
    </row>
    <row r="29" spans="1:14" ht="15">
      <c r="A29" s="8">
        <f t="shared" si="13"/>
        <v>50</v>
      </c>
      <c r="B29" s="11">
        <f t="shared" si="7"/>
        <v>50.3801652892562</v>
      </c>
      <c r="C29" s="8">
        <f t="shared" si="14"/>
        <v>45</v>
      </c>
      <c r="D29" s="8">
        <f t="shared" si="8"/>
        <v>44.77502295684114</v>
      </c>
      <c r="E29" s="35"/>
      <c r="F29" s="8">
        <f t="shared" si="15"/>
        <v>12</v>
      </c>
      <c r="G29" s="11">
        <f t="shared" si="9"/>
        <v>59.76470588235294</v>
      </c>
      <c r="H29" s="8">
        <f t="shared" si="16"/>
        <v>11</v>
      </c>
      <c r="I29" s="8">
        <f t="shared" si="10"/>
        <v>52.149732620320854</v>
      </c>
      <c r="J29" s="36"/>
      <c r="K29" s="8">
        <f t="shared" si="17"/>
        <v>10</v>
      </c>
      <c r="L29" s="11">
        <f t="shared" si="11"/>
        <v>48.38095238095238</v>
      </c>
      <c r="M29" s="8">
        <f t="shared" si="18"/>
        <v>9</v>
      </c>
      <c r="N29" s="8">
        <f t="shared" si="12"/>
        <v>42.99823633156967</v>
      </c>
    </row>
    <row r="30" spans="1:14" ht="15">
      <c r="A30" s="7">
        <f t="shared" si="13"/>
        <v>55</v>
      </c>
      <c r="B30" s="12">
        <f t="shared" si="7"/>
        <v>45.80015026296018</v>
      </c>
      <c r="C30" s="7">
        <f t="shared" si="14"/>
        <v>50</v>
      </c>
      <c r="D30" s="7">
        <f t="shared" si="8"/>
        <v>40.29752066115702</v>
      </c>
      <c r="E30" s="35"/>
      <c r="F30" s="7">
        <f t="shared" si="15"/>
        <v>13</v>
      </c>
      <c r="G30" s="12">
        <f t="shared" si="9"/>
        <v>55.16742081447964</v>
      </c>
      <c r="H30" s="7">
        <f t="shared" si="16"/>
        <v>12</v>
      </c>
      <c r="I30" s="7">
        <f t="shared" si="10"/>
        <v>47.80392156862745</v>
      </c>
      <c r="J30" s="36"/>
      <c r="K30" s="7">
        <f t="shared" si="17"/>
        <v>11</v>
      </c>
      <c r="L30" s="12">
        <f t="shared" si="11"/>
        <v>43.98268398268399</v>
      </c>
      <c r="M30" s="7">
        <f t="shared" si="18"/>
        <v>10</v>
      </c>
      <c r="N30" s="7">
        <f t="shared" si="12"/>
        <v>38.698412698412696</v>
      </c>
    </row>
    <row r="31" spans="1:14" ht="15">
      <c r="A31" s="7">
        <f t="shared" si="13"/>
        <v>60</v>
      </c>
      <c r="B31" s="12">
        <f t="shared" si="7"/>
        <v>41.98347107438017</v>
      </c>
      <c r="C31" s="7">
        <f t="shared" si="14"/>
        <v>55</v>
      </c>
      <c r="D31" s="7">
        <f t="shared" si="8"/>
        <v>36.63410969196093</v>
      </c>
      <c r="E31" s="35"/>
      <c r="F31" s="7">
        <f t="shared" si="15"/>
        <v>14</v>
      </c>
      <c r="G31" s="12">
        <f t="shared" si="9"/>
        <v>51.226890756302524</v>
      </c>
      <c r="H31" s="7">
        <f t="shared" si="16"/>
        <v>13</v>
      </c>
      <c r="I31" s="7">
        <f t="shared" si="10"/>
        <v>44.126696832579185</v>
      </c>
      <c r="J31" s="36"/>
      <c r="K31" s="7">
        <f t="shared" si="17"/>
        <v>12</v>
      </c>
      <c r="L31" s="12">
        <f t="shared" si="11"/>
        <v>40.31746031746032</v>
      </c>
      <c r="M31" s="7">
        <f t="shared" si="18"/>
        <v>11</v>
      </c>
      <c r="N31" s="7">
        <f t="shared" si="12"/>
        <v>35.18037518037518</v>
      </c>
    </row>
    <row r="32" spans="1:15" ht="15">
      <c r="A32" s="8">
        <f t="shared" si="13"/>
        <v>65</v>
      </c>
      <c r="B32" s="11">
        <f t="shared" si="7"/>
        <v>38.75397329942785</v>
      </c>
      <c r="C32" s="8">
        <f t="shared" si="14"/>
        <v>60</v>
      </c>
      <c r="D32" s="8">
        <f t="shared" si="8"/>
        <v>33.58126721763086</v>
      </c>
      <c r="E32" s="35"/>
      <c r="F32" s="8">
        <f t="shared" si="15"/>
        <v>15</v>
      </c>
      <c r="G32" s="11">
        <f t="shared" si="9"/>
        <v>47.811764705882354</v>
      </c>
      <c r="H32" s="8">
        <f t="shared" si="16"/>
        <v>14</v>
      </c>
      <c r="I32" s="8">
        <f t="shared" si="10"/>
        <v>40.97478991596638</v>
      </c>
      <c r="J32" s="36"/>
      <c r="K32" s="8">
        <f t="shared" si="17"/>
        <v>13</v>
      </c>
      <c r="L32" s="11">
        <f t="shared" si="11"/>
        <v>37.21611721611722</v>
      </c>
      <c r="M32" s="8">
        <f t="shared" si="18"/>
        <v>12</v>
      </c>
      <c r="N32" s="8">
        <f t="shared" si="12"/>
        <v>32.248677248677254</v>
      </c>
      <c r="O32" s="5"/>
    </row>
    <row r="33" spans="1:15" ht="15">
      <c r="A33" s="8">
        <f t="shared" si="13"/>
        <v>70</v>
      </c>
      <c r="B33" s="11">
        <f t="shared" si="7"/>
        <v>35.98583234946871</v>
      </c>
      <c r="C33" s="8">
        <f t="shared" si="14"/>
        <v>65</v>
      </c>
      <c r="D33" s="8">
        <f t="shared" si="8"/>
        <v>30.99809281627464</v>
      </c>
      <c r="E33" s="35"/>
      <c r="F33" s="8">
        <f t="shared" si="15"/>
        <v>16</v>
      </c>
      <c r="G33" s="11">
        <f t="shared" si="9"/>
        <v>44.8235294117647</v>
      </c>
      <c r="H33" s="8">
        <f t="shared" si="16"/>
        <v>15</v>
      </c>
      <c r="I33" s="8">
        <f t="shared" si="10"/>
        <v>38.24313725490196</v>
      </c>
      <c r="K33" s="8">
        <f t="shared" si="17"/>
        <v>14</v>
      </c>
      <c r="L33" s="11">
        <f t="shared" si="11"/>
        <v>34.5578231292517</v>
      </c>
      <c r="M33" s="8">
        <f t="shared" si="18"/>
        <v>13</v>
      </c>
      <c r="N33" s="8">
        <f t="shared" si="12"/>
        <v>29.768009768009772</v>
      </c>
      <c r="O33" s="5"/>
    </row>
    <row r="34" spans="1:14" ht="15">
      <c r="A34" s="7">
        <f t="shared" si="13"/>
        <v>75</v>
      </c>
      <c r="B34" s="12">
        <f t="shared" si="7"/>
        <v>33.586776859504134</v>
      </c>
      <c r="C34" s="7">
        <f t="shared" si="14"/>
        <v>70</v>
      </c>
      <c r="D34" s="7">
        <f t="shared" si="8"/>
        <v>28.783943329397875</v>
      </c>
      <c r="E34" s="35"/>
      <c r="F34" s="7">
        <f t="shared" si="15"/>
        <v>17</v>
      </c>
      <c r="G34" s="12">
        <f t="shared" si="9"/>
        <v>42.186851211072664</v>
      </c>
      <c r="H34" s="7">
        <f t="shared" si="16"/>
        <v>16</v>
      </c>
      <c r="I34" s="7">
        <f t="shared" si="10"/>
        <v>35.85294117647059</v>
      </c>
      <c r="K34" s="7">
        <f t="shared" si="17"/>
        <v>15</v>
      </c>
      <c r="L34" s="12">
        <f t="shared" si="11"/>
        <v>32.25396825396825</v>
      </c>
      <c r="M34" s="7">
        <f t="shared" si="18"/>
        <v>14</v>
      </c>
      <c r="N34" s="7">
        <f t="shared" si="12"/>
        <v>27.64172335600907</v>
      </c>
    </row>
    <row r="35" spans="1:14" ht="15">
      <c r="A35" s="7">
        <f t="shared" si="13"/>
        <v>80</v>
      </c>
      <c r="B35" s="12">
        <f t="shared" si="7"/>
        <v>31.487603305785125</v>
      </c>
      <c r="C35" s="7">
        <f t="shared" si="14"/>
        <v>75</v>
      </c>
      <c r="D35" s="7">
        <f t="shared" si="8"/>
        <v>26.865013774104682</v>
      </c>
      <c r="E35" s="35"/>
      <c r="F35" s="7">
        <f t="shared" si="15"/>
        <v>18</v>
      </c>
      <c r="G35" s="12">
        <f t="shared" si="9"/>
        <v>39.84313725490196</v>
      </c>
      <c r="H35" s="7">
        <f t="shared" si="16"/>
        <v>17</v>
      </c>
      <c r="I35" s="7">
        <f t="shared" si="10"/>
        <v>33.7439446366782</v>
      </c>
      <c r="K35" s="7">
        <f t="shared" si="17"/>
        <v>16</v>
      </c>
      <c r="L35" s="12">
        <f t="shared" si="11"/>
        <v>30.238095238095237</v>
      </c>
      <c r="M35" s="7">
        <f t="shared" si="18"/>
        <v>15</v>
      </c>
      <c r="N35" s="7">
        <f t="shared" si="12"/>
        <v>25.798941798941797</v>
      </c>
    </row>
    <row r="36" spans="1:14" ht="15">
      <c r="A36" s="8">
        <f t="shared" si="13"/>
        <v>85</v>
      </c>
      <c r="B36" s="11">
        <f t="shared" si="7"/>
        <v>29.635391346621294</v>
      </c>
      <c r="C36" s="8">
        <f t="shared" si="14"/>
        <v>80</v>
      </c>
      <c r="D36" s="8">
        <f t="shared" si="8"/>
        <v>25.185950413223143</v>
      </c>
      <c r="E36" s="35"/>
      <c r="F36" s="8">
        <f t="shared" si="15"/>
        <v>19</v>
      </c>
      <c r="G36" s="11">
        <f t="shared" si="9"/>
        <v>37.746130030959755</v>
      </c>
      <c r="H36" s="8">
        <f t="shared" si="16"/>
        <v>18</v>
      </c>
      <c r="I36" s="8">
        <f t="shared" si="10"/>
        <v>31.869281045751634</v>
      </c>
      <c r="K36" s="8">
        <f t="shared" si="17"/>
        <v>17</v>
      </c>
      <c r="L36" s="11">
        <f t="shared" si="11"/>
        <v>28.459383753501402</v>
      </c>
      <c r="M36" s="7"/>
      <c r="N36" s="7"/>
    </row>
    <row r="37" spans="1:14" ht="15">
      <c r="A37" s="8">
        <f t="shared" si="13"/>
        <v>90</v>
      </c>
      <c r="B37" s="11">
        <f t="shared" si="7"/>
        <v>27.988980716253447</v>
      </c>
      <c r="C37" s="33"/>
      <c r="D37" s="8"/>
      <c r="E37" s="35"/>
      <c r="F37" s="8">
        <f t="shared" si="15"/>
        <v>20</v>
      </c>
      <c r="G37" s="11">
        <f t="shared" si="9"/>
        <v>35.858823529411765</v>
      </c>
      <c r="H37" s="8">
        <f t="shared" si="16"/>
        <v>19</v>
      </c>
      <c r="I37" s="8">
        <f t="shared" si="10"/>
        <v>30.191950464396285</v>
      </c>
      <c r="K37" s="8">
        <f t="shared" si="17"/>
        <v>18</v>
      </c>
      <c r="L37" s="11">
        <f t="shared" si="11"/>
        <v>26.87830687830688</v>
      </c>
      <c r="M37" s="7"/>
      <c r="N37" s="7"/>
    </row>
    <row r="38" spans="1:14" ht="15">
      <c r="A38" s="7">
        <f t="shared" si="13"/>
        <v>95</v>
      </c>
      <c r="B38" s="12">
        <f t="shared" si="7"/>
        <v>26.515876468029578</v>
      </c>
      <c r="C38" s="34"/>
      <c r="D38" s="7"/>
      <c r="E38" s="35"/>
      <c r="F38" s="7">
        <f t="shared" si="15"/>
        <v>21</v>
      </c>
      <c r="G38" s="12">
        <f t="shared" si="9"/>
        <v>34.15126050420168</v>
      </c>
      <c r="H38" s="7">
        <f t="shared" si="16"/>
        <v>20</v>
      </c>
      <c r="I38" s="7">
        <f t="shared" si="10"/>
        <v>28.68235294117647</v>
      </c>
      <c r="K38" s="7">
        <f t="shared" si="17"/>
        <v>19</v>
      </c>
      <c r="L38" s="12">
        <f t="shared" si="11"/>
        <v>25.463659147869674</v>
      </c>
      <c r="M38" s="7"/>
      <c r="N38" s="7"/>
    </row>
    <row r="39" spans="1:14" ht="15">
      <c r="A39" s="7">
        <f t="shared" si="13"/>
        <v>100</v>
      </c>
      <c r="B39" s="12">
        <f t="shared" si="7"/>
        <v>25.1900826446281</v>
      </c>
      <c r="C39" s="34"/>
      <c r="D39" s="7"/>
      <c r="E39" s="35"/>
      <c r="F39" s="7">
        <f t="shared" si="15"/>
        <v>22</v>
      </c>
      <c r="G39" s="12">
        <f t="shared" si="9"/>
        <v>32.598930481283425</v>
      </c>
      <c r="H39" s="7">
        <f t="shared" si="16"/>
        <v>21</v>
      </c>
      <c r="I39" s="7">
        <f t="shared" si="10"/>
        <v>27.316526610644257</v>
      </c>
      <c r="K39" s="15"/>
      <c r="L39" s="15"/>
      <c r="M39" s="7"/>
      <c r="N39" s="7"/>
    </row>
    <row r="40" spans="1:14" ht="15">
      <c r="A40" s="46"/>
      <c r="B40" s="15"/>
      <c r="C40" s="34"/>
      <c r="D40" s="7"/>
      <c r="E40" s="35"/>
      <c r="F40" s="8">
        <f t="shared" si="15"/>
        <v>23</v>
      </c>
      <c r="G40" s="11">
        <f t="shared" si="9"/>
        <v>31.18158567774936</v>
      </c>
      <c r="H40" s="8">
        <f t="shared" si="16"/>
        <v>22</v>
      </c>
      <c r="I40" s="8">
        <f t="shared" si="10"/>
        <v>26.074866310160427</v>
      </c>
      <c r="K40" s="15"/>
      <c r="L40" s="15"/>
      <c r="M40" s="7"/>
      <c r="N40" s="7"/>
    </row>
    <row r="41" spans="1:14" ht="15">
      <c r="A41" s="46"/>
      <c r="B41" s="15"/>
      <c r="C41" s="34"/>
      <c r="D41" s="7"/>
      <c r="E41" s="35"/>
      <c r="F41" s="8">
        <f t="shared" si="15"/>
        <v>24</v>
      </c>
      <c r="G41" s="11">
        <f t="shared" si="9"/>
        <v>29.88235294117647</v>
      </c>
      <c r="H41" s="8">
        <f t="shared" si="16"/>
        <v>23</v>
      </c>
      <c r="I41" s="8">
        <f t="shared" si="10"/>
        <v>24.941176470588236</v>
      </c>
      <c r="K41" s="15"/>
      <c r="L41" s="15"/>
      <c r="M41" s="7"/>
      <c r="N41" s="7"/>
    </row>
    <row r="42" spans="1:14" ht="15">
      <c r="A42" s="46"/>
      <c r="B42" s="15"/>
      <c r="C42" s="34"/>
      <c r="D42" s="7"/>
      <c r="E42" s="35"/>
      <c r="F42" s="7">
        <f t="shared" si="15"/>
        <v>25</v>
      </c>
      <c r="G42" s="12">
        <f t="shared" si="9"/>
        <v>28.687058823529412</v>
      </c>
      <c r="H42" s="48"/>
      <c r="I42" s="7"/>
      <c r="K42" s="15"/>
      <c r="L42" s="15"/>
      <c r="M42" s="7"/>
      <c r="N42" s="7"/>
    </row>
    <row r="43" spans="1:9" ht="15">
      <c r="A43" s="46"/>
      <c r="B43" s="15"/>
      <c r="C43" s="34"/>
      <c r="D43" s="7"/>
      <c r="E43" s="35"/>
      <c r="F43" s="7">
        <f t="shared" si="15"/>
        <v>26</v>
      </c>
      <c r="G43" s="12">
        <f t="shared" si="9"/>
        <v>27.58371040723982</v>
      </c>
      <c r="H43" s="48"/>
      <c r="I43" s="7"/>
    </row>
    <row r="44" spans="1:9" ht="15">
      <c r="A44" s="46"/>
      <c r="B44" s="15"/>
      <c r="C44" s="34"/>
      <c r="D44" s="7"/>
      <c r="E44" s="35"/>
      <c r="F44" s="8">
        <f t="shared" si="15"/>
        <v>27</v>
      </c>
      <c r="G44" s="11">
        <f t="shared" si="9"/>
        <v>26.562091503267975</v>
      </c>
      <c r="H44" s="48"/>
      <c r="I44" s="7"/>
    </row>
    <row r="45" spans="1:9" ht="15">
      <c r="A45" s="46"/>
      <c r="B45" s="15"/>
      <c r="C45" s="34"/>
      <c r="D45" s="7"/>
      <c r="E45" s="35"/>
      <c r="F45" s="8">
        <f t="shared" si="15"/>
        <v>28</v>
      </c>
      <c r="G45" s="11">
        <f t="shared" si="9"/>
        <v>25.613445378151262</v>
      </c>
      <c r="H45" s="48"/>
      <c r="I45" s="7"/>
    </row>
    <row r="46" spans="1:9" ht="15">
      <c r="A46" s="46"/>
      <c r="B46" s="15"/>
      <c r="C46" s="34"/>
      <c r="D46" s="7"/>
      <c r="E46" s="35"/>
      <c r="F46" s="7">
        <f t="shared" si="15"/>
        <v>29</v>
      </c>
      <c r="G46" s="12">
        <f t="shared" si="9"/>
        <v>24.73022312373225</v>
      </c>
      <c r="H46" s="48"/>
      <c r="I46" s="7"/>
    </row>
    <row r="47" spans="1:9" ht="15">
      <c r="A47" s="46"/>
      <c r="B47" s="15"/>
      <c r="C47" s="34"/>
      <c r="D47" s="35"/>
      <c r="E47" s="35"/>
      <c r="F47" s="47"/>
      <c r="G47" s="15"/>
      <c r="H47" s="35"/>
      <c r="I47" s="35"/>
    </row>
    <row r="48" spans="1:9" ht="15">
      <c r="A48" s="46"/>
      <c r="B48" s="15"/>
      <c r="C48" s="34"/>
      <c r="D48" s="35"/>
      <c r="E48" s="35"/>
      <c r="F48" s="47"/>
      <c r="G48" s="15"/>
      <c r="H48" s="35"/>
      <c r="I48" s="35"/>
    </row>
    <row r="49" spans="1:7" ht="15">
      <c r="A49" s="46"/>
      <c r="B49" s="15"/>
      <c r="C49" s="4"/>
      <c r="F49" s="31"/>
      <c r="G49" s="32"/>
    </row>
    <row r="50" spans="1:7" ht="15">
      <c r="A50" s="6"/>
      <c r="B50" s="14"/>
      <c r="F50" s="31"/>
      <c r="G50" s="32"/>
    </row>
    <row r="51" spans="1:7" ht="15">
      <c r="A51" s="26"/>
      <c r="B51" s="5"/>
      <c r="F51" s="31"/>
      <c r="G51" s="32"/>
    </row>
    <row r="52" spans="1:7" ht="15">
      <c r="A52" s="26"/>
      <c r="B52" s="5"/>
      <c r="F52" s="31"/>
      <c r="G52" s="32"/>
    </row>
    <row r="53" spans="1:2" ht="15">
      <c r="A53" s="26"/>
      <c r="B53" s="5"/>
    </row>
    <row r="54" spans="1:2" ht="15">
      <c r="A54" s="26"/>
      <c r="B54" s="5"/>
    </row>
    <row r="55" spans="1:2" ht="15">
      <c r="A55" s="26"/>
      <c r="B55" s="5"/>
    </row>
    <row r="56" spans="1:2" ht="15">
      <c r="A56" s="26"/>
      <c r="B56" s="5"/>
    </row>
    <row r="57" spans="1:2" ht="15">
      <c r="A57" s="26"/>
      <c r="B57" s="5"/>
    </row>
    <row r="58" spans="1:2" ht="15">
      <c r="A58" s="26"/>
      <c r="B58" s="5"/>
    </row>
    <row r="59" spans="1:2" ht="15">
      <c r="A59" s="26"/>
      <c r="B59" s="5"/>
    </row>
    <row r="60" spans="1:2" ht="15">
      <c r="A60" s="26"/>
      <c r="B60" s="5"/>
    </row>
    <row r="61" spans="1:2" ht="15">
      <c r="A61" s="26"/>
      <c r="B61" s="5"/>
    </row>
    <row r="62" spans="1:2" ht="15">
      <c r="A62" s="26"/>
      <c r="B62" s="5"/>
    </row>
    <row r="63" spans="1:2" ht="15">
      <c r="A63" s="26"/>
      <c r="B63" s="5"/>
    </row>
    <row r="64" spans="1:2" ht="15">
      <c r="A64" s="26"/>
      <c r="B64" s="5"/>
    </row>
  </sheetData>
  <sheetProtection/>
  <printOptions/>
  <pageMargins left="0.7" right="0.7" top="0.75" bottom="0.75" header="0.3" footer="0.3"/>
  <pageSetup fitToHeight="1" fitToWidth="1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Sparber</dc:creator>
  <cp:keywords/>
  <dc:description/>
  <cp:lastModifiedBy>Rick Sparber</cp:lastModifiedBy>
  <cp:lastPrinted>2011-06-21T16:21:00Z</cp:lastPrinted>
  <dcterms:created xsi:type="dcterms:W3CDTF">2011-06-21T13:08:07Z</dcterms:created>
  <dcterms:modified xsi:type="dcterms:W3CDTF">2011-06-21T21:11:40Z</dcterms:modified>
  <cp:category/>
  <cp:version/>
  <cp:contentType/>
  <cp:contentStatus/>
</cp:coreProperties>
</file>